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ttendanc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<sst xmlns="http://schemas.openxmlformats.org/spreadsheetml/2006/main" count="38" uniqueCount="15">
  <si>
    <t xml:space="preserve">Monthly Attendance Sheet</t>
  </si>
  <si>
    <t xml:space="preserve">Blue text = cells you can edit. Black = formulas (do not overwrite). Replace the example row(s) with your own data. Marks: P = present, A = absent, L = leave, H = half day.</t>
  </si>
  <si>
    <t xml:space="preserve">Month (first day)</t>
  </si>
  <si>
    <t xml:space="preserve">Working days</t>
  </si>
  <si>
    <t xml:space="preserve">No.</t>
  </si>
  <si>
    <t xml:space="preserve">Employee</t>
  </si>
  <si>
    <t xml:space="preserve">Present</t>
  </si>
  <si>
    <t xml:space="preserve">Absent</t>
  </si>
  <si>
    <t xml:space="preserve">Leave</t>
  </si>
  <si>
    <t xml:space="preserve">Attendance %</t>
  </si>
  <si>
    <t xml:space="preserve">Day of week</t>
  </si>
  <si>
    <t xml:space="preserve">Example: Asha K.</t>
  </si>
  <si>
    <t xml:space="preserve">P</t>
  </si>
  <si>
    <t xml:space="preserve">A</t>
  </si>
  <si>
    <t xml:space="preserve">L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</si>
</sst>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mm\ yyyy"/>
    <numFmt numFmtId="166" formatCode="General"/>
    <numFmt numFmtId="167" formatCode="0.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444B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8"/>
      <color rgb="FF555555"/>
      <name val="Arial"/>
      <family val="0"/>
      <charset val="1"/>
    </font>
    <font>
      <sz val="10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2444B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8D3"/>
      </left>
      <right style="thin">
        <color rgb="FFC9D8D3"/>
      </right>
      <top style="thin">
        <color rgb="FFC9D8D3"/>
      </top>
      <bottom style="thin">
        <color rgb="FFC9D8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ECACA"/>
        </patternFill>
      </fill>
    </dxf>
    <dxf>
      <fill>
        <patternFill>
          <bgColor rgb="FFFEF3C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3C7"/>
      <rgbColor rgb="FFCCFFFF"/>
      <rgbColor rgb="FF660066"/>
      <rgbColor rgb="FFFF8080"/>
      <rgbColor rgb="FF0066CC"/>
      <rgbColor rgb="FFC9D8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ECACA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2444B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K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4"/>
    <col collapsed="false" customWidth="true" hidden="false" outlineLevel="0" max="33" min="3" style="0" width="4.2"/>
    <col collapsed="false" customWidth="true" hidden="false" outlineLevel="0" max="36" min="34" style="0" width="9"/>
    <col collapsed="false" customWidth="true" hidden="false" outlineLevel="0" max="37" min="37" style="0" width="11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C3" s="4" t="n">
        <v>46113</v>
      </c>
      <c r="E3" s="3" t="s">
        <v>3</v>
      </c>
      <c r="G3" s="5" t="n">
        <v>26</v>
      </c>
    </row>
    <row r="5" customFormat="false" ht="30" hidden="false" customHeight="true" outlineLevel="0" collapsed="false">
      <c r="A5" s="6" t="s">
        <v>4</v>
      </c>
      <c r="B5" s="6" t="s">
        <v>5</v>
      </c>
      <c r="C5" s="6" t="n">
        <v>1</v>
      </c>
      <c r="D5" s="6" t="n">
        <v>2</v>
      </c>
      <c r="E5" s="6" t="n">
        <v>3</v>
      </c>
      <c r="F5" s="6" t="n">
        <v>4</v>
      </c>
      <c r="G5" s="6" t="n">
        <v>5</v>
      </c>
      <c r="H5" s="6" t="n">
        <v>6</v>
      </c>
      <c r="I5" s="6" t="n">
        <v>7</v>
      </c>
      <c r="J5" s="6" t="n">
        <v>8</v>
      </c>
      <c r="K5" s="6" t="n">
        <v>9</v>
      </c>
      <c r="L5" s="6" t="n">
        <v>10</v>
      </c>
      <c r="M5" s="6" t="n">
        <v>11</v>
      </c>
      <c r="N5" s="6" t="n">
        <v>12</v>
      </c>
      <c r="O5" s="6" t="n">
        <v>13</v>
      </c>
      <c r="P5" s="6" t="n">
        <v>14</v>
      </c>
      <c r="Q5" s="6" t="n">
        <v>15</v>
      </c>
      <c r="R5" s="6" t="n">
        <v>16</v>
      </c>
      <c r="S5" s="6" t="n">
        <v>17</v>
      </c>
      <c r="T5" s="6" t="n">
        <v>18</v>
      </c>
      <c r="U5" s="6" t="n">
        <v>19</v>
      </c>
      <c r="V5" s="6" t="n">
        <v>20</v>
      </c>
      <c r="W5" s="6" t="n">
        <v>21</v>
      </c>
      <c r="X5" s="6" t="n">
        <v>22</v>
      </c>
      <c r="Y5" s="6" t="n">
        <v>23</v>
      </c>
      <c r="Z5" s="6" t="n">
        <v>24</v>
      </c>
      <c r="AA5" s="6" t="n">
        <v>25</v>
      </c>
      <c r="AB5" s="6" t="n">
        <v>26</v>
      </c>
      <c r="AC5" s="6" t="n">
        <v>27</v>
      </c>
      <c r="AD5" s="6" t="n">
        <v>28</v>
      </c>
      <c r="AE5" s="6" t="n">
        <v>29</v>
      </c>
      <c r="AF5" s="6" t="n">
        <v>30</v>
      </c>
      <c r="AG5" s="6" t="n">
        <v>31</v>
      </c>
      <c r="AH5" s="6" t="s">
        <v>6</v>
      </c>
      <c r="AI5" s="6" t="s">
        <v>7</v>
      </c>
      <c r="AJ5" s="6" t="s">
        <v>8</v>
      </c>
      <c r="AK5" s="6" t="s">
        <v>9</v>
      </c>
    </row>
    <row r="6" customFormat="false" ht="15" hidden="false" customHeight="false" outlineLevel="0" collapsed="false">
      <c r="B6" s="2" t="s">
        <v>10</v>
      </c>
      <c r="C6" s="7" t="str">
        <f aca="false">IF(DAY(DATE(YEAR($C$3),MONTH($C$3),1))=1,LEFT(TEXT(DATE(YEAR($C$3),MONTH($C$3),1),"ddd"),2),"")</f>
        <v>We</v>
      </c>
      <c r="D6" s="7" t="str">
        <f aca="false">IF(DAY(DATE(YEAR($C$3),MONTH($C$3),2))=2,LEFT(TEXT(DATE(YEAR($C$3),MONTH($C$3),2),"ddd"),2),"")</f>
        <v>Th</v>
      </c>
      <c r="E6" s="7" t="str">
        <f aca="false">IF(DAY(DATE(YEAR($C$3),MONTH($C$3),3))=3,LEFT(TEXT(DATE(YEAR($C$3),MONTH($C$3),3),"ddd"),2),"")</f>
        <v>Fr</v>
      </c>
      <c r="F6" s="7" t="str">
        <f aca="false">IF(DAY(DATE(YEAR($C$3),MONTH($C$3),4))=4,LEFT(TEXT(DATE(YEAR($C$3),MONTH($C$3),4),"ddd"),2),"")</f>
        <v>Sa</v>
      </c>
      <c r="G6" s="7" t="str">
        <f aca="false">IF(DAY(DATE(YEAR($C$3),MONTH($C$3),5))=5,LEFT(TEXT(DATE(YEAR($C$3),MONTH($C$3),5),"ddd"),2),"")</f>
        <v>Su</v>
      </c>
      <c r="H6" s="7" t="str">
        <f aca="false">IF(DAY(DATE(YEAR($C$3),MONTH($C$3),6))=6,LEFT(TEXT(DATE(YEAR($C$3),MONTH($C$3),6),"ddd"),2),"")</f>
        <v>Mo</v>
      </c>
      <c r="I6" s="7" t="str">
        <f aca="false">IF(DAY(DATE(YEAR($C$3),MONTH($C$3),7))=7,LEFT(TEXT(DATE(YEAR($C$3),MONTH($C$3),7),"ddd"),2),"")</f>
        <v>Tu</v>
      </c>
      <c r="J6" s="7" t="str">
        <f aca="false">IF(DAY(DATE(YEAR($C$3),MONTH($C$3),8))=8,LEFT(TEXT(DATE(YEAR($C$3),MONTH($C$3),8),"ddd"),2),"")</f>
        <v>We</v>
      </c>
      <c r="K6" s="7" t="str">
        <f aca="false">IF(DAY(DATE(YEAR($C$3),MONTH($C$3),9))=9,LEFT(TEXT(DATE(YEAR($C$3),MONTH($C$3),9),"ddd"),2),"")</f>
        <v>Th</v>
      </c>
      <c r="L6" s="7" t="str">
        <f aca="false">IF(DAY(DATE(YEAR($C$3),MONTH($C$3),10))=10,LEFT(TEXT(DATE(YEAR($C$3),MONTH($C$3),10),"ddd"),2),"")</f>
        <v>Fr</v>
      </c>
      <c r="M6" s="7" t="str">
        <f aca="false">IF(DAY(DATE(YEAR($C$3),MONTH($C$3),11))=11,LEFT(TEXT(DATE(YEAR($C$3),MONTH($C$3),11),"ddd"),2),"")</f>
        <v>Sa</v>
      </c>
      <c r="N6" s="7" t="str">
        <f aca="false">IF(DAY(DATE(YEAR($C$3),MONTH($C$3),12))=12,LEFT(TEXT(DATE(YEAR($C$3),MONTH($C$3),12),"ddd"),2),"")</f>
        <v>Su</v>
      </c>
      <c r="O6" s="7" t="str">
        <f aca="false">IF(DAY(DATE(YEAR($C$3),MONTH($C$3),13))=13,LEFT(TEXT(DATE(YEAR($C$3),MONTH($C$3),13),"ddd"),2),"")</f>
        <v>Mo</v>
      </c>
      <c r="P6" s="7" t="str">
        <f aca="false">IF(DAY(DATE(YEAR($C$3),MONTH($C$3),14))=14,LEFT(TEXT(DATE(YEAR($C$3),MONTH($C$3),14),"ddd"),2),"")</f>
        <v>Tu</v>
      </c>
      <c r="Q6" s="7" t="str">
        <f aca="false">IF(DAY(DATE(YEAR($C$3),MONTH($C$3),15))=15,LEFT(TEXT(DATE(YEAR($C$3),MONTH($C$3),15),"ddd"),2),"")</f>
        <v>We</v>
      </c>
      <c r="R6" s="7" t="str">
        <f aca="false">IF(DAY(DATE(YEAR($C$3),MONTH($C$3),16))=16,LEFT(TEXT(DATE(YEAR($C$3),MONTH($C$3),16),"ddd"),2),"")</f>
        <v>Th</v>
      </c>
      <c r="S6" s="7" t="str">
        <f aca="false">IF(DAY(DATE(YEAR($C$3),MONTH($C$3),17))=17,LEFT(TEXT(DATE(YEAR($C$3),MONTH($C$3),17),"ddd"),2),"")</f>
        <v>Fr</v>
      </c>
      <c r="T6" s="7" t="str">
        <f aca="false">IF(DAY(DATE(YEAR($C$3),MONTH($C$3),18))=18,LEFT(TEXT(DATE(YEAR($C$3),MONTH($C$3),18),"ddd"),2),"")</f>
        <v>Sa</v>
      </c>
      <c r="U6" s="7" t="str">
        <f aca="false">IF(DAY(DATE(YEAR($C$3),MONTH($C$3),19))=19,LEFT(TEXT(DATE(YEAR($C$3),MONTH($C$3),19),"ddd"),2),"")</f>
        <v>Su</v>
      </c>
      <c r="V6" s="7" t="str">
        <f aca="false">IF(DAY(DATE(YEAR($C$3),MONTH($C$3),20))=20,LEFT(TEXT(DATE(YEAR($C$3),MONTH($C$3),20),"ddd"),2),"")</f>
        <v>Mo</v>
      </c>
      <c r="W6" s="7" t="str">
        <f aca="false">IF(DAY(DATE(YEAR($C$3),MONTH($C$3),21))=21,LEFT(TEXT(DATE(YEAR($C$3),MONTH($C$3),21),"ddd"),2),"")</f>
        <v>Tu</v>
      </c>
      <c r="X6" s="7" t="str">
        <f aca="false">IF(DAY(DATE(YEAR($C$3),MONTH($C$3),22))=22,LEFT(TEXT(DATE(YEAR($C$3),MONTH($C$3),22),"ddd"),2),"")</f>
        <v>We</v>
      </c>
      <c r="Y6" s="7" t="str">
        <f aca="false">IF(DAY(DATE(YEAR($C$3),MONTH($C$3),23))=23,LEFT(TEXT(DATE(YEAR($C$3),MONTH($C$3),23),"ddd"),2),"")</f>
        <v>Th</v>
      </c>
      <c r="Z6" s="7" t="str">
        <f aca="false">IF(DAY(DATE(YEAR($C$3),MONTH($C$3),24))=24,LEFT(TEXT(DATE(YEAR($C$3),MONTH($C$3),24),"ddd"),2),"")</f>
        <v>Fr</v>
      </c>
      <c r="AA6" s="7" t="str">
        <f aca="false">IF(DAY(DATE(YEAR($C$3),MONTH($C$3),25))=25,LEFT(TEXT(DATE(YEAR($C$3),MONTH($C$3),25),"ddd"),2),"")</f>
        <v>Sa</v>
      </c>
      <c r="AB6" s="7" t="str">
        <f aca="false">IF(DAY(DATE(YEAR($C$3),MONTH($C$3),26))=26,LEFT(TEXT(DATE(YEAR($C$3),MONTH($C$3),26),"ddd"),2),"")</f>
        <v>Su</v>
      </c>
      <c r="AC6" s="7" t="str">
        <f aca="false">IF(DAY(DATE(YEAR($C$3),MONTH($C$3),27))=27,LEFT(TEXT(DATE(YEAR($C$3),MONTH($C$3),27),"ddd"),2),"")</f>
        <v>Mo</v>
      </c>
      <c r="AD6" s="7" t="str">
        <f aca="false">IF(DAY(DATE(YEAR($C$3),MONTH($C$3),28))=28,LEFT(TEXT(DATE(YEAR($C$3),MONTH($C$3),28),"ddd"),2),"")</f>
        <v>Tu</v>
      </c>
      <c r="AE6" s="7" t="str">
        <f aca="false">IF(DAY(DATE(YEAR($C$3),MONTH($C$3),29))=29,LEFT(TEXT(DATE(YEAR($C$3),MONTH($C$3),29),"ddd"),2),"")</f>
        <v>We</v>
      </c>
      <c r="AF6" s="7" t="str">
        <f aca="false">IF(DAY(DATE(YEAR($C$3),MONTH($C$3),30))=30,LEFT(TEXT(DATE(YEAR($C$3),MONTH($C$3),30),"ddd"),2),"")</f>
        <v>Th</v>
      </c>
      <c r="AG6" s="7" t="str">
        <f aca="false">IF(DAY(DATE(YEAR($C$3),MONTH($C$3),31))=31,LEFT(TEXT(DATE(YEAR($C$3),MONTH($C$3),31),"ddd"),2),"")</f>
        <v/>
      </c>
    </row>
    <row r="7" customFormat="false" ht="15" hidden="false" customHeight="false" outlineLevel="0" collapsed="false">
      <c r="A7" s="8" t="n">
        <v>1</v>
      </c>
      <c r="B7" s="8" t="s">
        <v>11</v>
      </c>
      <c r="C7" s="9" t="s">
        <v>12</v>
      </c>
      <c r="D7" s="9" t="s">
        <v>12</v>
      </c>
      <c r="E7" s="9" t="s">
        <v>12</v>
      </c>
      <c r="F7" s="9" t="s">
        <v>12</v>
      </c>
      <c r="G7" s="9" t="s">
        <v>12</v>
      </c>
      <c r="H7" s="9" t="s">
        <v>12</v>
      </c>
      <c r="I7" s="9" t="s">
        <v>13</v>
      </c>
      <c r="J7" s="9" t="s">
        <v>12</v>
      </c>
      <c r="K7" s="9" t="s">
        <v>12</v>
      </c>
      <c r="L7" s="9" t="s">
        <v>12</v>
      </c>
      <c r="M7" s="9" t="s">
        <v>12</v>
      </c>
      <c r="N7" s="9" t="s">
        <v>12</v>
      </c>
      <c r="O7" s="9" t="s">
        <v>12</v>
      </c>
      <c r="P7" s="9" t="s">
        <v>12</v>
      </c>
      <c r="Q7" s="9" t="s">
        <v>14</v>
      </c>
      <c r="R7" s="9" t="s">
        <v>12</v>
      </c>
      <c r="S7" s="9" t="s">
        <v>12</v>
      </c>
      <c r="T7" s="9" t="s">
        <v>12</v>
      </c>
      <c r="U7" s="9" t="s">
        <v>12</v>
      </c>
      <c r="V7" s="9" t="s">
        <v>12</v>
      </c>
      <c r="W7" s="9" t="s">
        <v>12</v>
      </c>
      <c r="X7" s="9" t="s">
        <v>12</v>
      </c>
      <c r="Y7" s="9" t="s">
        <v>12</v>
      </c>
      <c r="Z7" s="9" t="s">
        <v>12</v>
      </c>
      <c r="AA7" s="9" t="s">
        <v>12</v>
      </c>
      <c r="AB7" s="9" t="s">
        <v>12</v>
      </c>
      <c r="AC7" s="9"/>
      <c r="AD7" s="9"/>
      <c r="AE7" s="9"/>
      <c r="AF7" s="9"/>
      <c r="AG7" s="9"/>
      <c r="AH7" s="10" t="n">
        <f aca="false">IF($B7="","",COUNTIF(C7:AG7,"P")+0.5*COUNTIF(C7:AG7,"H"))</f>
        <v>24</v>
      </c>
      <c r="AI7" s="10" t="n">
        <f aca="false">IF($B7="","",COUNTIF(C7:AG7,"A")+0.5*COUNTIF(C7:AG7,"H"))</f>
        <v>1</v>
      </c>
      <c r="AJ7" s="10" t="n">
        <f aca="false">IF($B7="","",COUNTIF(C7:AG7,"L"))</f>
        <v>1</v>
      </c>
      <c r="AK7" s="11" t="n">
        <f aca="false">IF($B7="","",IF($G$3&gt;0,AH7/$G$3,0))</f>
        <v>0.923076923076923</v>
      </c>
    </row>
    <row r="8" customFormat="false" ht="15" hidden="false" customHeight="false" outlineLevel="0" collapsed="false">
      <c r="A8" s="8"/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10" t="str">
        <f aca="false">IF($B8="","",COUNTIF(C8:AG8,"P")+0.5*COUNTIF(C8:AG8,"H"))</f>
        <v/>
      </c>
      <c r="AI8" s="10" t="str">
        <f aca="false">IF($B8="","",COUNTIF(C8:AG8,"A")+0.5*COUNTIF(C8:AG8,"H"))</f>
        <v/>
      </c>
      <c r="AJ8" s="10" t="str">
        <f aca="false">IF($B8="","",COUNTIF(C8:AG8,"L"))</f>
        <v/>
      </c>
      <c r="AK8" s="11" t="str">
        <f aca="false">IF($B8="","",IF($G$3&gt;0,AH8/$G$3,0))</f>
        <v/>
      </c>
    </row>
    <row r="9" customFormat="false" ht="15" hidden="false" customHeight="false" outlineLevel="0" collapsed="false">
      <c r="A9" s="8"/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10" t="str">
        <f aca="false">IF($B9="","",COUNTIF(C9:AG9,"P")+0.5*COUNTIF(C9:AG9,"H"))</f>
        <v/>
      </c>
      <c r="AI9" s="10" t="str">
        <f aca="false">IF($B9="","",COUNTIF(C9:AG9,"A")+0.5*COUNTIF(C9:AG9,"H"))</f>
        <v/>
      </c>
      <c r="AJ9" s="10" t="str">
        <f aca="false">IF($B9="","",COUNTIF(C9:AG9,"L"))</f>
        <v/>
      </c>
      <c r="AK9" s="11" t="str">
        <f aca="false">IF($B9="","",IF($G$3&gt;0,AH9/$G$3,0))</f>
        <v/>
      </c>
    </row>
    <row r="10" customFormat="false" ht="15" hidden="false" customHeight="false" outlineLevel="0" collapsed="false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10" t="str">
        <f aca="false">IF($B10="","",COUNTIF(C10:AG10,"P")+0.5*COUNTIF(C10:AG10,"H"))</f>
        <v/>
      </c>
      <c r="AI10" s="10" t="str">
        <f aca="false">IF($B10="","",COUNTIF(C10:AG10,"A")+0.5*COUNTIF(C10:AG10,"H"))</f>
        <v/>
      </c>
      <c r="AJ10" s="10" t="str">
        <f aca="false">IF($B10="","",COUNTIF(C10:AG10,"L"))</f>
        <v/>
      </c>
      <c r="AK10" s="11" t="str">
        <f aca="false">IF($B10="","",IF($G$3&gt;0,AH10/$G$3,0))</f>
        <v/>
      </c>
    </row>
    <row r="11" customFormat="false" ht="15" hidden="false" customHeight="false" outlineLevel="0" collapsed="false">
      <c r="A11" s="8"/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10" t="str">
        <f aca="false">IF($B11="","",COUNTIF(C11:AG11,"P")+0.5*COUNTIF(C11:AG11,"H"))</f>
        <v/>
      </c>
      <c r="AI11" s="10" t="str">
        <f aca="false">IF($B11="","",COUNTIF(C11:AG11,"A")+0.5*COUNTIF(C11:AG11,"H"))</f>
        <v/>
      </c>
      <c r="AJ11" s="10" t="str">
        <f aca="false">IF($B11="","",COUNTIF(C11:AG11,"L"))</f>
        <v/>
      </c>
      <c r="AK11" s="11" t="str">
        <f aca="false">IF($B11="","",IF($G$3&gt;0,AH11/$G$3,0))</f>
        <v/>
      </c>
    </row>
    <row r="12" customFormat="false" ht="15" hidden="false" customHeight="false" outlineLevel="0" collapsed="false">
      <c r="A12" s="8"/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 t="str">
        <f aca="false">IF($B12="","",COUNTIF(C12:AG12,"P")+0.5*COUNTIF(C12:AG12,"H"))</f>
        <v/>
      </c>
      <c r="AI12" s="10" t="str">
        <f aca="false">IF($B12="","",COUNTIF(C12:AG12,"A")+0.5*COUNTIF(C12:AG12,"H"))</f>
        <v/>
      </c>
      <c r="AJ12" s="10" t="str">
        <f aca="false">IF($B12="","",COUNTIF(C12:AG12,"L"))</f>
        <v/>
      </c>
      <c r="AK12" s="11" t="str">
        <f aca="false">IF($B12="","",IF($G$3&gt;0,AH12/$G$3,0))</f>
        <v/>
      </c>
    </row>
    <row r="13" customFormat="false" ht="15" hidden="false" customHeight="false" outlineLevel="0" collapsed="false">
      <c r="A13" s="8"/>
      <c r="B13" s="8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10" t="str">
        <f aca="false">IF($B13="","",COUNTIF(C13:AG13,"P")+0.5*COUNTIF(C13:AG13,"H"))</f>
        <v/>
      </c>
      <c r="AI13" s="10" t="str">
        <f aca="false">IF($B13="","",COUNTIF(C13:AG13,"A")+0.5*COUNTIF(C13:AG13,"H"))</f>
        <v/>
      </c>
      <c r="AJ13" s="10" t="str">
        <f aca="false">IF($B13="","",COUNTIF(C13:AG13,"L"))</f>
        <v/>
      </c>
      <c r="AK13" s="11" t="str">
        <f aca="false">IF($B13="","",IF($G$3&gt;0,AH13/$G$3,0))</f>
        <v/>
      </c>
    </row>
    <row r="14" customFormat="false" ht="15" hidden="false" customHeight="false" outlineLevel="0" collapsed="false">
      <c r="A14" s="8"/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10" t="str">
        <f aca="false">IF($B14="","",COUNTIF(C14:AG14,"P")+0.5*COUNTIF(C14:AG14,"H"))</f>
        <v/>
      </c>
      <c r="AI14" s="10" t="str">
        <f aca="false">IF($B14="","",COUNTIF(C14:AG14,"A")+0.5*COUNTIF(C14:AG14,"H"))</f>
        <v/>
      </c>
      <c r="AJ14" s="10" t="str">
        <f aca="false">IF($B14="","",COUNTIF(C14:AG14,"L"))</f>
        <v/>
      </c>
      <c r="AK14" s="11" t="str">
        <f aca="false">IF($B14="","",IF($G$3&gt;0,AH14/$G$3,0))</f>
        <v/>
      </c>
    </row>
    <row r="15" customFormat="false" ht="15" hidden="false" customHeight="false" outlineLevel="0" collapsed="false">
      <c r="A15" s="8"/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10" t="str">
        <f aca="false">IF($B15="","",COUNTIF(C15:AG15,"P")+0.5*COUNTIF(C15:AG15,"H"))</f>
        <v/>
      </c>
      <c r="AI15" s="10" t="str">
        <f aca="false">IF($B15="","",COUNTIF(C15:AG15,"A")+0.5*COUNTIF(C15:AG15,"H"))</f>
        <v/>
      </c>
      <c r="AJ15" s="10" t="str">
        <f aca="false">IF($B15="","",COUNTIF(C15:AG15,"L"))</f>
        <v/>
      </c>
      <c r="AK15" s="11" t="str">
        <f aca="false">IF($B15="","",IF($G$3&gt;0,AH15/$G$3,0))</f>
        <v/>
      </c>
    </row>
    <row r="16" customFormat="false" ht="15" hidden="false" customHeight="false" outlineLevel="0" collapsed="false">
      <c r="A16" s="8"/>
      <c r="B16" s="8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10" t="str">
        <f aca="false">IF($B16="","",COUNTIF(C16:AG16,"P")+0.5*COUNTIF(C16:AG16,"H"))</f>
        <v/>
      </c>
      <c r="AI16" s="10" t="str">
        <f aca="false">IF($B16="","",COUNTIF(C16:AG16,"A")+0.5*COUNTIF(C16:AG16,"H"))</f>
        <v/>
      </c>
      <c r="AJ16" s="10" t="str">
        <f aca="false">IF($B16="","",COUNTIF(C16:AG16,"L"))</f>
        <v/>
      </c>
      <c r="AK16" s="11" t="str">
        <f aca="false">IF($B16="","",IF($G$3&gt;0,AH16/$G$3,0))</f>
        <v/>
      </c>
    </row>
    <row r="17" customFormat="false" ht="15" hidden="false" customHeight="false" outlineLevel="0" collapsed="false">
      <c r="A17" s="8"/>
      <c r="B17" s="8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10" t="str">
        <f aca="false">IF($B17="","",COUNTIF(C17:AG17,"P")+0.5*COUNTIF(C17:AG17,"H"))</f>
        <v/>
      </c>
      <c r="AI17" s="10" t="str">
        <f aca="false">IF($B17="","",COUNTIF(C17:AG17,"A")+0.5*COUNTIF(C17:AG17,"H"))</f>
        <v/>
      </c>
      <c r="AJ17" s="10" t="str">
        <f aca="false">IF($B17="","",COUNTIF(C17:AG17,"L"))</f>
        <v/>
      </c>
      <c r="AK17" s="11" t="str">
        <f aca="false">IF($B17="","",IF($G$3&gt;0,AH17/$G$3,0))</f>
        <v/>
      </c>
    </row>
    <row r="18" customFormat="false" ht="15" hidden="false" customHeight="false" outlineLevel="0" collapsed="false">
      <c r="A18" s="8"/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10" t="str">
        <f aca="false">IF($B18="","",COUNTIF(C18:AG18,"P")+0.5*COUNTIF(C18:AG18,"H"))</f>
        <v/>
      </c>
      <c r="AI18" s="10" t="str">
        <f aca="false">IF($B18="","",COUNTIF(C18:AG18,"A")+0.5*COUNTIF(C18:AG18,"H"))</f>
        <v/>
      </c>
      <c r="AJ18" s="10" t="str">
        <f aca="false">IF($B18="","",COUNTIF(C18:AG18,"L"))</f>
        <v/>
      </c>
      <c r="AK18" s="11" t="str">
        <f aca="false">IF($B18="","",IF($G$3&gt;0,AH18/$G$3,0))</f>
        <v/>
      </c>
    </row>
    <row r="19" customFormat="false" ht="15" hidden="false" customHeight="false" outlineLevel="0" collapsed="false">
      <c r="A19" s="8"/>
      <c r="B19" s="8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10" t="str">
        <f aca="false">IF($B19="","",COUNTIF(C19:AG19,"P")+0.5*COUNTIF(C19:AG19,"H"))</f>
        <v/>
      </c>
      <c r="AI19" s="10" t="str">
        <f aca="false">IF($B19="","",COUNTIF(C19:AG19,"A")+0.5*COUNTIF(C19:AG19,"H"))</f>
        <v/>
      </c>
      <c r="AJ19" s="10" t="str">
        <f aca="false">IF($B19="","",COUNTIF(C19:AG19,"L"))</f>
        <v/>
      </c>
      <c r="AK19" s="11" t="str">
        <f aca="false">IF($B19="","",IF($G$3&gt;0,AH19/$G$3,0))</f>
        <v/>
      </c>
    </row>
    <row r="20" customFormat="false" ht="15" hidden="false" customHeight="false" outlineLevel="0" collapsed="false">
      <c r="A20" s="8"/>
      <c r="B20" s="8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10" t="str">
        <f aca="false">IF($B20="","",COUNTIF(C20:AG20,"P")+0.5*COUNTIF(C20:AG20,"H"))</f>
        <v/>
      </c>
      <c r="AI20" s="10" t="str">
        <f aca="false">IF($B20="","",COUNTIF(C20:AG20,"A")+0.5*COUNTIF(C20:AG20,"H"))</f>
        <v/>
      </c>
      <c r="AJ20" s="10" t="str">
        <f aca="false">IF($B20="","",COUNTIF(C20:AG20,"L"))</f>
        <v/>
      </c>
      <c r="AK20" s="11" t="str">
        <f aca="false">IF($B20="","",IF($G$3&gt;0,AH20/$G$3,0))</f>
        <v/>
      </c>
    </row>
    <row r="21" customFormat="false" ht="15" hidden="false" customHeight="false" outlineLevel="0" collapsed="false">
      <c r="A21" s="8"/>
      <c r="B21" s="8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10" t="str">
        <f aca="false">IF($B21="","",COUNTIF(C21:AG21,"P")+0.5*COUNTIF(C21:AG21,"H"))</f>
        <v/>
      </c>
      <c r="AI21" s="10" t="str">
        <f aca="false">IF($B21="","",COUNTIF(C21:AG21,"A")+0.5*COUNTIF(C21:AG21,"H"))</f>
        <v/>
      </c>
      <c r="AJ21" s="10" t="str">
        <f aca="false">IF($B21="","",COUNTIF(C21:AG21,"L"))</f>
        <v/>
      </c>
      <c r="AK21" s="11" t="str">
        <f aca="false">IF($B21="","",IF($G$3&gt;0,AH21/$G$3,0))</f>
        <v/>
      </c>
    </row>
    <row r="22" customFormat="false" ht="15" hidden="false" customHeight="false" outlineLevel="0" collapsed="false">
      <c r="A22" s="8"/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10" t="str">
        <f aca="false">IF($B22="","",COUNTIF(C22:AG22,"P")+0.5*COUNTIF(C22:AG22,"H"))</f>
        <v/>
      </c>
      <c r="AI22" s="10" t="str">
        <f aca="false">IF($B22="","",COUNTIF(C22:AG22,"A")+0.5*COUNTIF(C22:AG22,"H"))</f>
        <v/>
      </c>
      <c r="AJ22" s="10" t="str">
        <f aca="false">IF($B22="","",COUNTIF(C22:AG22,"L"))</f>
        <v/>
      </c>
      <c r="AK22" s="11" t="str">
        <f aca="false">IF($B22="","",IF($G$3&gt;0,AH22/$G$3,0))</f>
        <v/>
      </c>
    </row>
    <row r="23" customFormat="false" ht="15" hidden="false" customHeight="false" outlineLevel="0" collapsed="false">
      <c r="A23" s="8"/>
      <c r="B23" s="8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10" t="str">
        <f aca="false">IF($B23="","",COUNTIF(C23:AG23,"P")+0.5*COUNTIF(C23:AG23,"H"))</f>
        <v/>
      </c>
      <c r="AI23" s="10" t="str">
        <f aca="false">IF($B23="","",COUNTIF(C23:AG23,"A")+0.5*COUNTIF(C23:AG23,"H"))</f>
        <v/>
      </c>
      <c r="AJ23" s="10" t="str">
        <f aca="false">IF($B23="","",COUNTIF(C23:AG23,"L"))</f>
        <v/>
      </c>
      <c r="AK23" s="11" t="str">
        <f aca="false">IF($B23="","",IF($G$3&gt;0,AH23/$G$3,0))</f>
        <v/>
      </c>
    </row>
    <row r="24" customFormat="false" ht="15" hidden="false" customHeight="false" outlineLevel="0" collapsed="false">
      <c r="A24" s="8"/>
      <c r="B24" s="8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10" t="str">
        <f aca="false">IF($B24="","",COUNTIF(C24:AG24,"P")+0.5*COUNTIF(C24:AG24,"H"))</f>
        <v/>
      </c>
      <c r="AI24" s="10" t="str">
        <f aca="false">IF($B24="","",COUNTIF(C24:AG24,"A")+0.5*COUNTIF(C24:AG24,"H"))</f>
        <v/>
      </c>
      <c r="AJ24" s="10" t="str">
        <f aca="false">IF($B24="","",COUNTIF(C24:AG24,"L"))</f>
        <v/>
      </c>
      <c r="AK24" s="11" t="str">
        <f aca="false">IF($B24="","",IF($G$3&gt;0,AH24/$G$3,0))</f>
        <v/>
      </c>
    </row>
    <row r="25" customFormat="false" ht="15" hidden="false" customHeight="false" outlineLevel="0" collapsed="false">
      <c r="A25" s="8"/>
      <c r="B25" s="8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10" t="str">
        <f aca="false">IF($B25="","",COUNTIF(C25:AG25,"P")+0.5*COUNTIF(C25:AG25,"H"))</f>
        <v/>
      </c>
      <c r="AI25" s="10" t="str">
        <f aca="false">IF($B25="","",COUNTIF(C25:AG25,"A")+0.5*COUNTIF(C25:AG25,"H"))</f>
        <v/>
      </c>
      <c r="AJ25" s="10" t="str">
        <f aca="false">IF($B25="","",COUNTIF(C25:AG25,"L"))</f>
        <v/>
      </c>
      <c r="AK25" s="11" t="str">
        <f aca="false">IF($B25="","",IF($G$3&gt;0,AH25/$G$3,0))</f>
        <v/>
      </c>
    </row>
    <row r="26" customFormat="false" ht="15" hidden="false" customHeight="false" outlineLevel="0" collapsed="false">
      <c r="A26" s="8"/>
      <c r="B26" s="8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10" t="str">
        <f aca="false">IF($B26="","",COUNTIF(C26:AG26,"P")+0.5*COUNTIF(C26:AG26,"H"))</f>
        <v/>
      </c>
      <c r="AI26" s="10" t="str">
        <f aca="false">IF($B26="","",COUNTIF(C26:AG26,"A")+0.5*COUNTIF(C26:AG26,"H"))</f>
        <v/>
      </c>
      <c r="AJ26" s="10" t="str">
        <f aca="false">IF($B26="","",COUNTIF(C26:AG26,"L"))</f>
        <v/>
      </c>
      <c r="AK26" s="11" t="str">
        <f aca="false">IF($B26="","",IF($G$3&gt;0,AH26/$G$3,0))</f>
        <v/>
      </c>
    </row>
    <row r="27" customFormat="false" ht="15" hidden="false" customHeight="false" outlineLevel="0" collapsed="false">
      <c r="A27" s="8"/>
      <c r="B27" s="8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10" t="str">
        <f aca="false">IF($B27="","",COUNTIF(C27:AG27,"P")+0.5*COUNTIF(C27:AG27,"H"))</f>
        <v/>
      </c>
      <c r="AI27" s="10" t="str">
        <f aca="false">IF($B27="","",COUNTIF(C27:AG27,"A")+0.5*COUNTIF(C27:AG27,"H"))</f>
        <v/>
      </c>
      <c r="AJ27" s="10" t="str">
        <f aca="false">IF($B27="","",COUNTIF(C27:AG27,"L"))</f>
        <v/>
      </c>
      <c r="AK27" s="11" t="str">
        <f aca="false">IF($B27="","",IF($G$3&gt;0,AH27/$G$3,0))</f>
        <v/>
      </c>
    </row>
    <row r="28" customFormat="false" ht="15" hidden="false" customHeight="false" outlineLevel="0" collapsed="false">
      <c r="A28" s="8"/>
      <c r="B28" s="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10" t="str">
        <f aca="false">IF($B28="","",COUNTIF(C28:AG28,"P")+0.5*COUNTIF(C28:AG28,"H"))</f>
        <v/>
      </c>
      <c r="AI28" s="10" t="str">
        <f aca="false">IF($B28="","",COUNTIF(C28:AG28,"A")+0.5*COUNTIF(C28:AG28,"H"))</f>
        <v/>
      </c>
      <c r="AJ28" s="10" t="str">
        <f aca="false">IF($B28="","",COUNTIF(C28:AG28,"L"))</f>
        <v/>
      </c>
      <c r="AK28" s="11" t="str">
        <f aca="false">IF($B28="","",IF($G$3&gt;0,AH28/$G$3,0))</f>
        <v/>
      </c>
    </row>
    <row r="29" customFormat="false" ht="15" hidden="false" customHeight="false" outlineLevel="0" collapsed="false">
      <c r="A29" s="8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10" t="str">
        <f aca="false">IF($B29="","",COUNTIF(C29:AG29,"P")+0.5*COUNTIF(C29:AG29,"H"))</f>
        <v/>
      </c>
      <c r="AI29" s="10" t="str">
        <f aca="false">IF($B29="","",COUNTIF(C29:AG29,"A")+0.5*COUNTIF(C29:AG29,"H"))</f>
        <v/>
      </c>
      <c r="AJ29" s="10" t="str">
        <f aca="false">IF($B29="","",COUNTIF(C29:AG29,"L"))</f>
        <v/>
      </c>
      <c r="AK29" s="11" t="str">
        <f aca="false">IF($B29="","",IF($G$3&gt;0,AH29/$G$3,0))</f>
        <v/>
      </c>
    </row>
    <row r="30" customFormat="false" ht="15" hidden="false" customHeight="false" outlineLevel="0" collapsed="false">
      <c r="A30" s="8"/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10" t="str">
        <f aca="false">IF($B30="","",COUNTIF(C30:AG30,"P")+0.5*COUNTIF(C30:AG30,"H"))</f>
        <v/>
      </c>
      <c r="AI30" s="10" t="str">
        <f aca="false">IF($B30="","",COUNTIF(C30:AG30,"A")+0.5*COUNTIF(C30:AG30,"H"))</f>
        <v/>
      </c>
      <c r="AJ30" s="10" t="str">
        <f aca="false">IF($B30="","",COUNTIF(C30:AG30,"L"))</f>
        <v/>
      </c>
      <c r="AK30" s="11" t="str">
        <f aca="false">IF($B30="","",IF($G$3&gt;0,AH30/$G$3,0))</f>
        <v/>
      </c>
    </row>
    <row r="31" customFormat="false" ht="15" hidden="false" customHeight="false" outlineLevel="0" collapsed="false">
      <c r="A31" s="8"/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10" t="str">
        <f aca="false">IF($B31="","",COUNTIF(C31:AG31,"P")+0.5*COUNTIF(C31:AG31,"H"))</f>
        <v/>
      </c>
      <c r="AI31" s="10" t="str">
        <f aca="false">IF($B31="","",COUNTIF(C31:AG31,"A")+0.5*COUNTIF(C31:AG31,"H"))</f>
        <v/>
      </c>
      <c r="AJ31" s="10" t="str">
        <f aca="false">IF($B31="","",COUNTIF(C31:AG31,"L"))</f>
        <v/>
      </c>
      <c r="AK31" s="11" t="str">
        <f aca="false">IF($B31="","",IF($G$3&gt;0,AH31/$G$3,0))</f>
        <v/>
      </c>
    </row>
    <row r="32" customFormat="false" ht="15" hidden="false" customHeight="false" outlineLevel="0" collapsed="false">
      <c r="A32" s="8"/>
      <c r="B32" s="8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10" t="str">
        <f aca="false">IF($B32="","",COUNTIF(C32:AG32,"P")+0.5*COUNTIF(C32:AG32,"H"))</f>
        <v/>
      </c>
      <c r="AI32" s="10" t="str">
        <f aca="false">IF($B32="","",COUNTIF(C32:AG32,"A")+0.5*COUNTIF(C32:AG32,"H"))</f>
        <v/>
      </c>
      <c r="AJ32" s="10" t="str">
        <f aca="false">IF($B32="","",COUNTIF(C32:AG32,"L"))</f>
        <v/>
      </c>
      <c r="AK32" s="11" t="str">
        <f aca="false">IF($B32="","",IF($G$3&gt;0,AH32/$G$3,0))</f>
        <v/>
      </c>
    </row>
    <row r="33" customFormat="false" ht="15" hidden="false" customHeight="false" outlineLevel="0" collapsed="false">
      <c r="A33" s="8"/>
      <c r="B33" s="8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10" t="str">
        <f aca="false">IF($B33="","",COUNTIF(C33:AG33,"P")+0.5*COUNTIF(C33:AG33,"H"))</f>
        <v/>
      </c>
      <c r="AI33" s="10" t="str">
        <f aca="false">IF($B33="","",COUNTIF(C33:AG33,"A")+0.5*COUNTIF(C33:AG33,"H"))</f>
        <v/>
      </c>
      <c r="AJ33" s="10" t="str">
        <f aca="false">IF($B33="","",COUNTIF(C33:AG33,"L"))</f>
        <v/>
      </c>
      <c r="AK33" s="11" t="str">
        <f aca="false">IF($B33="","",IF($G$3&gt;0,AH33/$G$3,0))</f>
        <v/>
      </c>
    </row>
    <row r="34" customFormat="false" ht="15" hidden="false" customHeight="false" outlineLevel="0" collapsed="false">
      <c r="A34" s="8"/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10" t="str">
        <f aca="false">IF($B34="","",COUNTIF(C34:AG34,"P")+0.5*COUNTIF(C34:AG34,"H"))</f>
        <v/>
      </c>
      <c r="AI34" s="10" t="str">
        <f aca="false">IF($B34="","",COUNTIF(C34:AG34,"A")+0.5*COUNTIF(C34:AG34,"H"))</f>
        <v/>
      </c>
      <c r="AJ34" s="10" t="str">
        <f aca="false">IF($B34="","",COUNTIF(C34:AG34,"L"))</f>
        <v/>
      </c>
      <c r="AK34" s="11" t="str">
        <f aca="false">IF($B34="","",IF($G$3&gt;0,AH34/$G$3,0))</f>
        <v/>
      </c>
    </row>
    <row r="35" customFormat="false" ht="15" hidden="false" customHeight="false" outlineLevel="0" collapsed="false">
      <c r="A35" s="8"/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10" t="str">
        <f aca="false">IF($B35="","",COUNTIF(C35:AG35,"P")+0.5*COUNTIF(C35:AG35,"H"))</f>
        <v/>
      </c>
      <c r="AI35" s="10" t="str">
        <f aca="false">IF($B35="","",COUNTIF(C35:AG35,"A")+0.5*COUNTIF(C35:AG35,"H"))</f>
        <v/>
      </c>
      <c r="AJ35" s="10" t="str">
        <f aca="false">IF($B35="","",COUNTIF(C35:AG35,"L"))</f>
        <v/>
      </c>
      <c r="AK35" s="11" t="str">
        <f aca="false">IF($B35="","",IF($G$3&gt;0,AH35/$G$3,0))</f>
        <v/>
      </c>
    </row>
    <row r="36" customFormat="false" ht="15" hidden="false" customHeight="false" outlineLevel="0" collapsed="false">
      <c r="A36" s="8"/>
      <c r="B36" s="8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10" t="str">
        <f aca="false">IF($B36="","",COUNTIF(C36:AG36,"P")+0.5*COUNTIF(C36:AG36,"H"))</f>
        <v/>
      </c>
      <c r="AI36" s="10" t="str">
        <f aca="false">IF($B36="","",COUNTIF(C36:AG36,"A")+0.5*COUNTIF(C36:AG36,"H"))</f>
        <v/>
      </c>
      <c r="AJ36" s="10" t="str">
        <f aca="false">IF($B36="","",COUNTIF(C36:AG36,"L"))</f>
        <v/>
      </c>
      <c r="AK36" s="11" t="str">
        <f aca="false">IF($B36="","",IF($G$3&gt;0,AH36/$G$3,0))</f>
        <v/>
      </c>
    </row>
  </sheetData>
  <conditionalFormatting sqref="C7:AG36">
    <cfRule type="expression" priority="2" aboveAverage="0" equalAverage="0" bottom="0" percent="0" rank="0" text="" dxfId="0">
      <formula>C7="A"</formula>
    </cfRule>
    <cfRule type="expression" priority="3" aboveAverage="0" equalAverage="0" bottom="0" percent="0" rank="0" text="" dxfId="1">
      <formula>C7="L"</formula>
    </cfRule>
  </conditionalFormatting>
  <dataValidations count="1">
    <dataValidation allowBlank="true" errorStyle="stop" operator="between" showDropDown="false" showErrorMessage="false" showInputMessage="false" sqref="C7:AG36" type="list">
      <formula1>"P,A,L,H"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2026-10-09T03:24:42Z</dcterms:created>
  <dc:creator>openpyxl</dc:creator>
  <dc:description/>
  <dc:language>en-US</dc:language>
  <cp:lastModifiedBy/>
  <dcterms:modified xsi:type="dcterms:W3CDTF">2026-10-09T03:24:42Z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